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myra\Desktop\TP 2025\"/>
    </mc:Choice>
  </mc:AlternateContent>
  <xr:revisionPtr revIDLastSave="0" documentId="13_ncr:1_{09EBCCFD-2DC8-4E30-98A8-4D6A8D32F544}" xr6:coauthVersionLast="47" xr6:coauthVersionMax="47" xr10:uidLastSave="{00000000-0000-0000-0000-000000000000}"/>
  <bookViews>
    <workbookView xWindow="-113" yWindow="-113" windowWidth="24267" windowHeight="13023" xr2:uid="{88775743-F7ED-4EFC-BF99-CDB2BF0B2A3C}"/>
  </bookViews>
  <sheets>
    <sheet name="MFC Calibrations_TP23" sheetId="1" r:id="rId1"/>
    <sheet name="FIDRF_TP23" sheetId="2" r:id="rId2"/>
    <sheet name="RX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F28" i="3"/>
  <c r="F29" i="3"/>
  <c r="F30" i="3"/>
  <c r="F27" i="3"/>
  <c r="H11" i="2"/>
  <c r="H12" i="2"/>
  <c r="H13" i="2"/>
  <c r="H14" i="2"/>
  <c r="H10" i="2"/>
  <c r="G11" i="2"/>
  <c r="G12" i="2"/>
  <c r="G13" i="2"/>
  <c r="G14" i="2"/>
  <c r="G10" i="2"/>
  <c r="L14" i="2"/>
  <c r="L13" i="2"/>
  <c r="E13" i="2"/>
  <c r="L12" i="2"/>
  <c r="E12" i="2"/>
  <c r="L11" i="2"/>
  <c r="E11" i="2"/>
  <c r="L10" i="2"/>
  <c r="E10" i="2"/>
  <c r="G8" i="2"/>
  <c r="G7" i="2"/>
  <c r="G6" i="2"/>
  <c r="G5" i="2"/>
  <c r="F11" i="2" s="1"/>
  <c r="H28" i="1"/>
  <c r="I28" i="1" s="1"/>
  <c r="H27" i="1"/>
  <c r="I27" i="1" s="1"/>
  <c r="H26" i="1"/>
  <c r="I26" i="1" s="1"/>
  <c r="H24" i="1"/>
  <c r="I24" i="1" s="1"/>
  <c r="H23" i="1"/>
  <c r="I23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F10" i="2" l="1"/>
  <c r="F14" i="2"/>
  <c r="F13" i="2"/>
  <c r="F12" i="2"/>
</calcChain>
</file>

<file path=xl/sharedStrings.xml><?xml version="1.0" encoding="utf-8"?>
<sst xmlns="http://schemas.openxmlformats.org/spreadsheetml/2006/main" count="90" uniqueCount="66">
  <si>
    <t>MFC 3 Hydrogen</t>
  </si>
  <si>
    <t>8 bar</t>
  </si>
  <si>
    <t>Open %</t>
  </si>
  <si>
    <t>mL</t>
  </si>
  <si>
    <t>Time 1</t>
  </si>
  <si>
    <t>Time 2</t>
  </si>
  <si>
    <t>Time 3</t>
  </si>
  <si>
    <t>Average Time</t>
  </si>
  <si>
    <t>Flow Rate mL/min</t>
  </si>
  <si>
    <t>MFC 3 Helium</t>
  </si>
  <si>
    <t>MFC 4 Propene</t>
  </si>
  <si>
    <t>g/L</t>
  </si>
  <si>
    <t>g/mol</t>
  </si>
  <si>
    <t>mol/mL</t>
  </si>
  <si>
    <t>Propene</t>
  </si>
  <si>
    <t>Helium</t>
  </si>
  <si>
    <t>Hydrogen</t>
  </si>
  <si>
    <t>Propane</t>
  </si>
  <si>
    <t>Flow He (mL/min)</t>
  </si>
  <si>
    <t>Flow PE (mL/min)</t>
  </si>
  <si>
    <t>Total Flow (ml/min)</t>
  </si>
  <si>
    <t>Conc. uMol/mL</t>
  </si>
  <si>
    <t>MFC 3 - He %</t>
  </si>
  <si>
    <t>MFC 4 - Pro %</t>
  </si>
  <si>
    <t>GC Peak Areas</t>
  </si>
  <si>
    <t>Average</t>
  </si>
  <si>
    <t>15.02.23</t>
  </si>
  <si>
    <t>Gas</t>
  </si>
  <si>
    <t>Loading</t>
  </si>
  <si>
    <t xml:space="preserve">cm^3 H2 /g </t>
  </si>
  <si>
    <t>mol AS/g</t>
  </si>
  <si>
    <t>Dispersion</t>
  </si>
  <si>
    <t>TP3_1</t>
  </si>
  <si>
    <t>TP3_1 &gt;300uM</t>
  </si>
  <si>
    <t>TP3_1 &lt;75uM</t>
  </si>
  <si>
    <t>TP6_1</t>
  </si>
  <si>
    <t>TP6_1&gt;300uM</t>
  </si>
  <si>
    <t>TP6_1 &lt;75uM</t>
  </si>
  <si>
    <t>Catalyst</t>
  </si>
  <si>
    <t>Catalyst Weight</t>
  </si>
  <si>
    <t>mg</t>
  </si>
  <si>
    <t>Moles Active Sites</t>
  </si>
  <si>
    <t>-</t>
  </si>
  <si>
    <t xml:space="preserve">Dispersion </t>
  </si>
  <si>
    <t>H2/Pe</t>
  </si>
  <si>
    <t>Theo. Feed Flow (mL/min)</t>
  </si>
  <si>
    <t>H2 Flow (ml/min)</t>
  </si>
  <si>
    <t>Pe Flow (ml/min)</t>
  </si>
  <si>
    <t>Total Feed Flow (mL/min)</t>
  </si>
  <si>
    <t>Total Prod. Flow (mL/min)</t>
  </si>
  <si>
    <t>Conc. PE feed (mol/mL)</t>
  </si>
  <si>
    <t>PE</t>
  </si>
  <si>
    <t>% Conv.</t>
  </si>
  <si>
    <t>Rate (mol/s.gcat)</t>
  </si>
  <si>
    <t>TOF</t>
  </si>
  <si>
    <t>1/rho</t>
  </si>
  <si>
    <t>conv.</t>
  </si>
  <si>
    <t>100C</t>
  </si>
  <si>
    <t>07.02.24</t>
  </si>
  <si>
    <t>%MFC H2</t>
  </si>
  <si>
    <t>%MFC PE</t>
  </si>
  <si>
    <t>Conc. PE reactor (mol/mL)</t>
  </si>
  <si>
    <t>0.1% Pt 70-50 um</t>
  </si>
  <si>
    <t>mol/g</t>
  </si>
  <si>
    <t>Space Velocity (mol/s gcat)</t>
  </si>
  <si>
    <t xml:space="preserve"> Active Space Velocity (mol/s mol 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</si>
</sst>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59595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1"/>
    </xf>
    <xf numFmtId="1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MFC 4 Propene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</c:trendlineLbl>
          </c:trendline>
          <c:xVal>
            <c:numRef>
              <c:f>'MFC Calibrations_TP23'!$C$23:$C$28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20</c:v>
                </c:pt>
                <c:pt idx="5">
                  <c:v>40</c:v>
                </c:pt>
              </c:numCache>
            </c:numRef>
          </c:xVal>
          <c:yVal>
            <c:numRef>
              <c:f>'MFC Calibrations_TP23'!$I$23:$I$28</c:f>
              <c:numCache>
                <c:formatCode>General</c:formatCode>
                <c:ptCount val="6"/>
                <c:pt idx="0">
                  <c:v>2.6139994191112397</c:v>
                </c:pt>
                <c:pt idx="1">
                  <c:v>5.1413881748071981</c:v>
                </c:pt>
                <c:pt idx="2">
                  <c:v>7.2522159548751004</c:v>
                </c:pt>
                <c:pt idx="3">
                  <c:v>11.933701657458563</c:v>
                </c:pt>
                <c:pt idx="4">
                  <c:v>22.813688212927755</c:v>
                </c:pt>
                <c:pt idx="5">
                  <c:v>45.09018036072144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0F-4B3B-A76B-5235595B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687856"/>
        <c:axId val="454691464"/>
      </c:scatterChart>
      <c:valAx>
        <c:axId val="45468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Opening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4691464"/>
        <c:crosses val="autoZero"/>
        <c:crossBetween val="midCat"/>
      </c:valAx>
      <c:valAx>
        <c:axId val="4546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rate (ml/min)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468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MFC</a:t>
            </a:r>
            <a:r>
              <a:rPr lang="en-US" baseline="0"/>
              <a:t> 3 He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</c:trendlineLbl>
          </c:trendline>
          <c:xVal>
            <c:numRef>
              <c:f>'MFC Calibrations_TP23'!$C$15:$C$20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60</c:v>
                </c:pt>
              </c:numCache>
            </c:numRef>
          </c:xVal>
          <c:yVal>
            <c:numRef>
              <c:f>'MFC Calibrations_TP23'!$I$15:$I$20</c:f>
              <c:numCache>
                <c:formatCode>General</c:formatCode>
                <c:ptCount val="6"/>
                <c:pt idx="0">
                  <c:v>25.174825174825177</c:v>
                </c:pt>
                <c:pt idx="1">
                  <c:v>43.956043956043956</c:v>
                </c:pt>
                <c:pt idx="2">
                  <c:v>78.294910830795985</c:v>
                </c:pt>
                <c:pt idx="3">
                  <c:v>114.24944462075533</c:v>
                </c:pt>
                <c:pt idx="4">
                  <c:v>148.14814814814812</c:v>
                </c:pt>
                <c:pt idx="5">
                  <c:v>219.15584415584416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9F-436C-87A5-920C3CF6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954856"/>
        <c:axId val="595956496"/>
      </c:scatterChart>
      <c:valAx>
        <c:axId val="595954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Opening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95956496"/>
        <c:crosses val="autoZero"/>
        <c:crossBetween val="midCat"/>
      </c:valAx>
      <c:valAx>
        <c:axId val="5959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</a:t>
                </a:r>
                <a:r>
                  <a:rPr lang="en-US" baseline="0"/>
                  <a:t> rate (ml/min)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95954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MFC</a:t>
            </a:r>
            <a:r>
              <a:rPr lang="en-US" baseline="0"/>
              <a:t> 3 Hydrogen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</c:trendlineLbl>
          </c:trendline>
          <c:xVal>
            <c:numRef>
              <c:f>'MFC Calibrations_TP23'!$C$7:$C$12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35</c:v>
                </c:pt>
                <c:pt idx="4">
                  <c:v>55</c:v>
                </c:pt>
                <c:pt idx="5">
                  <c:v>95</c:v>
                </c:pt>
              </c:numCache>
            </c:numRef>
          </c:xVal>
          <c:yVal>
            <c:numRef>
              <c:f>'MFC Calibrations_TP23'!$I$7:$I$12</c:f>
              <c:numCache>
                <c:formatCode>General</c:formatCode>
                <c:ptCount val="6"/>
                <c:pt idx="0">
                  <c:v>19.68073474743057</c:v>
                </c:pt>
                <c:pt idx="1">
                  <c:v>31.734837799717912</c:v>
                </c:pt>
                <c:pt idx="2">
                  <c:v>57.270124085268854</c:v>
                </c:pt>
                <c:pt idx="3">
                  <c:v>96.722192369693715</c:v>
                </c:pt>
                <c:pt idx="4">
                  <c:v>145.63106796116506</c:v>
                </c:pt>
                <c:pt idx="5">
                  <c:v>241.52968802415299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0-4982-B398-0282958DC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422392"/>
        <c:axId val="657422064"/>
      </c:scatterChart>
      <c:valAx>
        <c:axId val="65742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Opening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57422064"/>
        <c:crosses val="autoZero"/>
        <c:crossBetween val="midCat"/>
      </c:valAx>
      <c:valAx>
        <c:axId val="65742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rate (ml/min)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57422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Propene</a:t>
            </a:r>
            <a:r>
              <a:rPr lang="en-US" baseline="0"/>
              <a:t> FIDRF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</c:trendlineLbl>
          </c:trendline>
          <c:xVal>
            <c:numRef>
              <c:f>FIDRF_TP23!$F$10:$F$14</c:f>
              <c:numCache>
                <c:formatCode>General</c:formatCode>
                <c:ptCount val="5"/>
                <c:pt idx="0">
                  <c:v>2.0734315589353614</c:v>
                </c:pt>
                <c:pt idx="1">
                  <c:v>6.2202946768060841</c:v>
                </c:pt>
                <c:pt idx="2">
                  <c:v>10.367157794676809</c:v>
                </c:pt>
                <c:pt idx="3">
                  <c:v>20.734315589353617</c:v>
                </c:pt>
                <c:pt idx="4">
                  <c:v>25.91789448669202</c:v>
                </c:pt>
              </c:numCache>
            </c:numRef>
          </c:xVal>
          <c:yVal>
            <c:numRef>
              <c:f>FIDRF_TP23!$L$10:$L$14</c:f>
              <c:numCache>
                <c:formatCode>General</c:formatCode>
                <c:ptCount val="5"/>
                <c:pt idx="0">
                  <c:v>5351</c:v>
                </c:pt>
                <c:pt idx="1">
                  <c:v>12253.666666666666</c:v>
                </c:pt>
                <c:pt idx="2">
                  <c:v>20491.333333333332</c:v>
                </c:pt>
                <c:pt idx="3">
                  <c:v>32288</c:v>
                </c:pt>
                <c:pt idx="4">
                  <c:v>37623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2A-4A87-B883-98B893D40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652432"/>
        <c:axId val="454648496"/>
      </c:scatterChart>
      <c:valAx>
        <c:axId val="45465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uMol/ml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4648496"/>
        <c:crosses val="autoZero"/>
        <c:crossBetween val="midCat"/>
      </c:valAx>
      <c:valAx>
        <c:axId val="4546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G.C.</a:t>
                </a:r>
                <a:r>
                  <a:rPr lang="en-US" baseline="0"/>
                  <a:t> Area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465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28</xdr:row>
      <xdr:rowOff>152400</xdr:rowOff>
    </xdr:from>
    <xdr:to>
      <xdr:col>15</xdr:col>
      <xdr:colOff>396240</xdr:colOff>
      <xdr:row>42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BD678F-4EB5-4F22-BC27-BEA362B6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160020</xdr:colOff>
      <xdr:row>15</xdr:row>
      <xdr:rowOff>99060</xdr:rowOff>
    </xdr:from>
    <xdr:to>
      <xdr:col>15</xdr:col>
      <xdr:colOff>396240</xdr:colOff>
      <xdr:row>27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5EDFC3-50CB-4BA2-8E3F-8423E64B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266700</xdr:colOff>
      <xdr:row>2</xdr:row>
      <xdr:rowOff>68580</xdr:rowOff>
    </xdr:from>
    <xdr:to>
      <xdr:col>16</xdr:col>
      <xdr:colOff>45720</xdr:colOff>
      <xdr:row>13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230808-6FB7-4A82-9F50-C40087A5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13448</xdr:colOff>
      <xdr:row>16</xdr:row>
      <xdr:rowOff>31376</xdr:rowOff>
    </xdr:from>
    <xdr:to>
      <xdr:col>9</xdr:col>
      <xdr:colOff>156883</xdr:colOff>
      <xdr:row>31</xdr:row>
      <xdr:rowOff>85165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5FA98-8B3D-4AF6-B3DE-B516FAE1A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2897-A3CA-47B1-9463-9C2AE975B4D9}">
  <dimension ref="C3:I30"/>
  <sheetViews>
    <sheetView tabSelected="1" zoomScale="85" zoomScaleNormal="85" workbookViewId="0">
      <selection activeCell="V22" sqref="V22"/>
    </sheetView>
  </sheetViews>
  <sheetFormatPr defaultRowHeight="15.05" x14ac:dyDescent="0.3"/>
  <cols>
    <col min="3" max="3" width="17.77734375" customWidth="1"/>
    <col min="8" max="8" width="20.33203125" customWidth="1"/>
    <col min="9" max="9" width="21.77734375" customWidth="1"/>
  </cols>
  <sheetData>
    <row r="3" spans="3:9" thickBot="1" x14ac:dyDescent="0.35"/>
    <row r="4" spans="3:9" thickBot="1" x14ac:dyDescent="0.35">
      <c r="C4" s="46" t="s">
        <v>58</v>
      </c>
      <c r="D4" s="47"/>
      <c r="E4" s="47"/>
      <c r="F4" s="47"/>
      <c r="G4" s="47"/>
      <c r="H4" s="47"/>
      <c r="I4" s="48"/>
    </row>
    <row r="5" spans="3:9" ht="14.4" x14ac:dyDescent="0.3">
      <c r="C5" s="1" t="s">
        <v>0</v>
      </c>
      <c r="D5" s="18" t="s">
        <v>1</v>
      </c>
      <c r="E5" s="18"/>
      <c r="F5" s="18"/>
      <c r="G5" s="18"/>
      <c r="H5" s="18"/>
      <c r="I5" s="2"/>
    </row>
    <row r="6" spans="3:9" ht="14.4" x14ac:dyDescent="0.3">
      <c r="C6" s="3" t="s">
        <v>2</v>
      </c>
      <c r="D6" s="42" t="s">
        <v>3</v>
      </c>
      <c r="E6" s="42" t="s">
        <v>4</v>
      </c>
      <c r="F6" s="42" t="s">
        <v>5</v>
      </c>
      <c r="G6" s="42" t="s">
        <v>6</v>
      </c>
      <c r="H6" s="42" t="s">
        <v>7</v>
      </c>
      <c r="I6" s="4" t="s">
        <v>8</v>
      </c>
    </row>
    <row r="7" spans="3:9" ht="14.4" x14ac:dyDescent="0.3">
      <c r="C7" s="5">
        <v>5</v>
      </c>
      <c r="D7" s="6">
        <v>5</v>
      </c>
      <c r="E7" s="6">
        <v>15.33</v>
      </c>
      <c r="F7" s="6">
        <v>15.1</v>
      </c>
      <c r="G7" s="6">
        <v>15.3</v>
      </c>
      <c r="H7" s="6">
        <f t="shared" ref="H7:H8" si="0">AVERAGE(E7:G7)</f>
        <v>15.243333333333334</v>
      </c>
      <c r="I7" s="7">
        <f>60*D7/H7</f>
        <v>19.68073474743057</v>
      </c>
    </row>
    <row r="8" spans="3:9" ht="14.4" x14ac:dyDescent="0.3">
      <c r="C8" s="5">
        <v>10</v>
      </c>
      <c r="D8" s="6">
        <v>5</v>
      </c>
      <c r="E8" s="6">
        <v>9.66</v>
      </c>
      <c r="F8" s="6">
        <v>9.27</v>
      </c>
      <c r="G8" s="6">
        <v>9.43</v>
      </c>
      <c r="H8" s="6">
        <f t="shared" si="0"/>
        <v>9.4533333333333331</v>
      </c>
      <c r="I8" s="7">
        <f t="shared" ref="I8" si="1">60*D8/H8</f>
        <v>31.734837799717912</v>
      </c>
    </row>
    <row r="9" spans="3:9" ht="14.4" x14ac:dyDescent="0.3">
      <c r="C9" s="5">
        <v>20</v>
      </c>
      <c r="D9" s="6">
        <v>10</v>
      </c>
      <c r="E9" s="6">
        <v>10.42</v>
      </c>
      <c r="F9" s="6">
        <v>10.39</v>
      </c>
      <c r="G9" s="6">
        <v>10.62</v>
      </c>
      <c r="H9" s="6">
        <f>AVERAGE(E9:G9)</f>
        <v>10.476666666666667</v>
      </c>
      <c r="I9" s="7">
        <f>60*D9/H9</f>
        <v>57.270124085268854</v>
      </c>
    </row>
    <row r="10" spans="3:9" ht="14.4" x14ac:dyDescent="0.3">
      <c r="C10" s="5">
        <v>35</v>
      </c>
      <c r="D10" s="6">
        <v>10</v>
      </c>
      <c r="E10" s="6">
        <v>6</v>
      </c>
      <c r="F10" s="6">
        <v>6.28</v>
      </c>
      <c r="G10" s="6">
        <v>6.33</v>
      </c>
      <c r="H10" s="6">
        <f>AVERAGE(E10:G10)</f>
        <v>6.2033333333333331</v>
      </c>
      <c r="I10" s="7">
        <f>60*D10/H10</f>
        <v>96.722192369693715</v>
      </c>
    </row>
    <row r="11" spans="3:9" ht="14.4" x14ac:dyDescent="0.3">
      <c r="C11" s="5">
        <v>55</v>
      </c>
      <c r="D11" s="6">
        <v>20</v>
      </c>
      <c r="E11" s="6">
        <v>8.14</v>
      </c>
      <c r="F11" s="6">
        <v>8.15</v>
      </c>
      <c r="G11" s="6">
        <v>8.43</v>
      </c>
      <c r="H11" s="6">
        <f>AVERAGE(E11:G11)</f>
        <v>8.24</v>
      </c>
      <c r="I11" s="7">
        <f>60*D11/H11</f>
        <v>145.63106796116506</v>
      </c>
    </row>
    <row r="12" spans="3:9" ht="14.4" x14ac:dyDescent="0.3">
      <c r="C12" s="5">
        <v>95</v>
      </c>
      <c r="D12" s="6">
        <v>40</v>
      </c>
      <c r="E12" s="6">
        <v>10.09</v>
      </c>
      <c r="F12" s="6">
        <v>9.6999999999999993</v>
      </c>
      <c r="G12" s="6">
        <v>10.02</v>
      </c>
      <c r="H12" s="6">
        <f>AVERAGE(E12:G12)</f>
        <v>9.9366666666666656</v>
      </c>
      <c r="I12" s="7">
        <f>60*D12/H12</f>
        <v>241.52968802415299</v>
      </c>
    </row>
    <row r="13" spans="3:9" ht="14.4" x14ac:dyDescent="0.3">
      <c r="C13" s="3" t="s">
        <v>9</v>
      </c>
      <c r="D13" s="6" t="s">
        <v>1</v>
      </c>
      <c r="E13" s="6"/>
      <c r="F13" s="6"/>
      <c r="G13" s="6"/>
      <c r="H13" s="6"/>
      <c r="I13" s="7"/>
    </row>
    <row r="14" spans="3:9" ht="14.4" x14ac:dyDescent="0.3">
      <c r="C14" s="3" t="s">
        <v>2</v>
      </c>
      <c r="D14" s="42" t="s">
        <v>3</v>
      </c>
      <c r="E14" s="42" t="s">
        <v>4</v>
      </c>
      <c r="F14" s="42" t="s">
        <v>5</v>
      </c>
      <c r="G14" s="42" t="s">
        <v>6</v>
      </c>
      <c r="H14" s="42" t="s">
        <v>7</v>
      </c>
      <c r="I14" s="4" t="s">
        <v>8</v>
      </c>
    </row>
    <row r="15" spans="3:9" ht="14.4" x14ac:dyDescent="0.3">
      <c r="C15" s="5">
        <v>5</v>
      </c>
      <c r="D15" s="6">
        <v>10</v>
      </c>
      <c r="E15" s="6">
        <v>24.78</v>
      </c>
      <c r="F15" s="6">
        <v>23.71</v>
      </c>
      <c r="G15" s="6">
        <v>23.01</v>
      </c>
      <c r="H15" s="6">
        <f t="shared" ref="H15:H20" si="2">AVERAGE(E15:G15)</f>
        <v>23.833333333333332</v>
      </c>
      <c r="I15" s="7">
        <f>60*D15/H15</f>
        <v>25.174825174825177</v>
      </c>
    </row>
    <row r="16" spans="3:9" ht="14.4" x14ac:dyDescent="0.3">
      <c r="C16" s="5">
        <v>10</v>
      </c>
      <c r="D16" s="6">
        <v>10</v>
      </c>
      <c r="E16" s="6">
        <v>13.69</v>
      </c>
      <c r="F16" s="6">
        <v>13.63</v>
      </c>
      <c r="G16" s="6">
        <v>13.63</v>
      </c>
      <c r="H16" s="6">
        <f t="shared" si="2"/>
        <v>13.65</v>
      </c>
      <c r="I16" s="7">
        <f t="shared" ref="I16:I20" si="3">60*D16/H16</f>
        <v>43.956043956043956</v>
      </c>
    </row>
    <row r="17" spans="3:9" ht="14.4" x14ac:dyDescent="0.3">
      <c r="C17" s="5">
        <v>20</v>
      </c>
      <c r="D17" s="6">
        <v>10</v>
      </c>
      <c r="E17" s="6">
        <v>7.48</v>
      </c>
      <c r="F17" s="6">
        <v>7.76</v>
      </c>
      <c r="G17" s="6">
        <v>7.75</v>
      </c>
      <c r="H17" s="6">
        <f t="shared" si="2"/>
        <v>7.663333333333334</v>
      </c>
      <c r="I17" s="7">
        <f t="shared" si="3"/>
        <v>78.294910830795985</v>
      </c>
    </row>
    <row r="18" spans="3:9" ht="14.4" x14ac:dyDescent="0.3">
      <c r="C18" s="5">
        <v>30</v>
      </c>
      <c r="D18" s="6">
        <v>20</v>
      </c>
      <c r="E18" s="6">
        <v>10.55</v>
      </c>
      <c r="F18" s="6">
        <v>10.45</v>
      </c>
      <c r="G18" s="6">
        <v>10.51</v>
      </c>
      <c r="H18" s="6">
        <f t="shared" si="2"/>
        <v>10.503333333333332</v>
      </c>
      <c r="I18" s="7">
        <f t="shared" si="3"/>
        <v>114.24944462075533</v>
      </c>
    </row>
    <row r="19" spans="3:9" x14ac:dyDescent="0.3">
      <c r="C19" s="5">
        <v>40</v>
      </c>
      <c r="D19" s="6">
        <v>20</v>
      </c>
      <c r="E19" s="6">
        <v>8.1199999999999992</v>
      </c>
      <c r="F19" s="6">
        <v>8.0500000000000007</v>
      </c>
      <c r="G19" s="6">
        <v>8.1300000000000008</v>
      </c>
      <c r="H19" s="6">
        <f t="shared" si="2"/>
        <v>8.1000000000000014</v>
      </c>
      <c r="I19" s="7">
        <f t="shared" si="3"/>
        <v>148.14814814814812</v>
      </c>
    </row>
    <row r="20" spans="3:9" ht="15.65" thickBot="1" x14ac:dyDescent="0.35">
      <c r="C20" s="8">
        <v>60</v>
      </c>
      <c r="D20" s="9">
        <v>30</v>
      </c>
      <c r="E20" s="9">
        <v>8.16</v>
      </c>
      <c r="F20" s="9">
        <v>8.2899999999999991</v>
      </c>
      <c r="G20" s="9">
        <v>8.19</v>
      </c>
      <c r="H20" s="9">
        <f t="shared" si="2"/>
        <v>8.2133333333333329</v>
      </c>
      <c r="I20" s="7">
        <f t="shared" si="3"/>
        <v>219.15584415584416</v>
      </c>
    </row>
    <row r="21" spans="3:9" x14ac:dyDescent="0.3">
      <c r="C21" s="1" t="s">
        <v>10</v>
      </c>
      <c r="D21" s="18" t="s">
        <v>1</v>
      </c>
      <c r="E21" s="18"/>
      <c r="F21" s="18"/>
      <c r="G21" s="18"/>
      <c r="H21" s="18"/>
      <c r="I21" s="2"/>
    </row>
    <row r="22" spans="3:9" x14ac:dyDescent="0.3">
      <c r="C22" s="3" t="s">
        <v>2</v>
      </c>
      <c r="D22" s="42" t="s">
        <v>3</v>
      </c>
      <c r="E22" s="42" t="s">
        <v>4</v>
      </c>
      <c r="F22" s="42" t="s">
        <v>5</v>
      </c>
      <c r="G22" s="42" t="s">
        <v>6</v>
      </c>
      <c r="H22" s="42" t="s">
        <v>7</v>
      </c>
      <c r="I22" s="4" t="s">
        <v>8</v>
      </c>
    </row>
    <row r="23" spans="3:9" x14ac:dyDescent="0.3">
      <c r="C23" s="5">
        <v>2</v>
      </c>
      <c r="D23" s="6">
        <v>1</v>
      </c>
      <c r="E23" s="6">
        <v>22.67</v>
      </c>
      <c r="F23" s="6">
        <v>23.23</v>
      </c>
      <c r="G23" s="6">
        <v>22.96</v>
      </c>
      <c r="H23" s="6">
        <f t="shared" ref="H23:H24" si="4">AVERAGE(E23:G23)</f>
        <v>22.953333333333337</v>
      </c>
      <c r="I23" s="7">
        <f>60*D23/H23</f>
        <v>2.6139994191112397</v>
      </c>
    </row>
    <row r="24" spans="3:9" x14ac:dyDescent="0.3">
      <c r="C24" s="5">
        <v>4</v>
      </c>
      <c r="D24" s="6">
        <v>1</v>
      </c>
      <c r="E24" s="6">
        <v>11.08</v>
      </c>
      <c r="F24" s="6">
        <v>12.35</v>
      </c>
      <c r="G24" s="6">
        <v>11.58</v>
      </c>
      <c r="H24" s="6">
        <f t="shared" si="4"/>
        <v>11.67</v>
      </c>
      <c r="I24" s="7">
        <f t="shared" ref="I24:I28" si="5">60*D24/H24</f>
        <v>5.1413881748071981</v>
      </c>
    </row>
    <row r="25" spans="3:9" x14ac:dyDescent="0.3">
      <c r="C25" s="5">
        <v>6</v>
      </c>
      <c r="D25" s="6">
        <v>2</v>
      </c>
      <c r="E25" s="6">
        <v>16.78</v>
      </c>
      <c r="F25" s="6">
        <v>15.89</v>
      </c>
      <c r="G25" s="6">
        <v>16.97</v>
      </c>
      <c r="H25" s="6">
        <f>AVERAGE(E25:G25)</f>
        <v>16.546666666666667</v>
      </c>
      <c r="I25" s="7">
        <f t="shared" si="5"/>
        <v>7.2522159548751004</v>
      </c>
    </row>
    <row r="26" spans="3:9" x14ac:dyDescent="0.3">
      <c r="C26" s="5">
        <v>10</v>
      </c>
      <c r="D26" s="6">
        <v>3</v>
      </c>
      <c r="E26" s="6">
        <v>14.97</v>
      </c>
      <c r="F26" s="6">
        <v>15.03</v>
      </c>
      <c r="G26" s="6">
        <v>15.25</v>
      </c>
      <c r="H26" s="6">
        <f>AVERAGE(E26:G26)</f>
        <v>15.083333333333334</v>
      </c>
      <c r="I26" s="7">
        <f t="shared" si="5"/>
        <v>11.933701657458563</v>
      </c>
    </row>
    <row r="27" spans="3:9" x14ac:dyDescent="0.3">
      <c r="C27" s="5">
        <v>20</v>
      </c>
      <c r="D27" s="6">
        <v>3</v>
      </c>
      <c r="E27" s="6">
        <v>8.02</v>
      </c>
      <c r="F27" s="6">
        <v>7.74</v>
      </c>
      <c r="G27" s="6">
        <v>7.91</v>
      </c>
      <c r="H27" s="6">
        <f>AVERAGE(E27:G27)</f>
        <v>7.8900000000000006</v>
      </c>
      <c r="I27" s="7">
        <f t="shared" si="5"/>
        <v>22.813688212927755</v>
      </c>
    </row>
    <row r="28" spans="3:9" ht="15.65" thickBot="1" x14ac:dyDescent="0.35">
      <c r="C28" s="8">
        <v>40</v>
      </c>
      <c r="D28" s="9">
        <v>5</v>
      </c>
      <c r="E28" s="9">
        <v>6.75</v>
      </c>
      <c r="F28" s="9">
        <v>6.58</v>
      </c>
      <c r="G28" s="9">
        <v>6.63</v>
      </c>
      <c r="H28" s="9">
        <f>AVERAGE(E28:G28)</f>
        <v>6.6533333333333333</v>
      </c>
      <c r="I28" s="10">
        <f t="shared" si="5"/>
        <v>45.09018036072144</v>
      </c>
    </row>
    <row r="29" spans="3:9" x14ac:dyDescent="0.3">
      <c r="H29" s="6"/>
      <c r="I29" s="6"/>
    </row>
    <row r="30" spans="3:9" x14ac:dyDescent="0.3">
      <c r="H30" s="6"/>
      <c r="I30" s="6"/>
    </row>
  </sheetData>
  <mergeCells count="1">
    <mergeCell ref="C4:I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6DF7-F64F-43E1-8D7C-54D1CEFF98CB}">
  <dimension ref="C2:L14"/>
  <sheetViews>
    <sheetView zoomScale="85" zoomScaleNormal="85" workbookViewId="0">
      <selection activeCell="F10" sqref="F10"/>
    </sheetView>
  </sheetViews>
  <sheetFormatPr defaultRowHeight="15.05" x14ac:dyDescent="0.3"/>
  <cols>
    <col min="3" max="3" width="20.5546875" customWidth="1"/>
    <col min="4" max="4" width="16" customWidth="1"/>
    <col min="5" max="6" width="18.109375" customWidth="1"/>
    <col min="7" max="7" width="21.77734375" customWidth="1"/>
    <col min="8" max="8" width="15.6640625" customWidth="1"/>
    <col min="12" max="12" width="19.33203125" customWidth="1"/>
  </cols>
  <sheetData>
    <row r="2" spans="3:12" thickBot="1" x14ac:dyDescent="0.35"/>
    <row r="3" spans="3:12" thickBot="1" x14ac:dyDescent="0.35">
      <c r="C3" s="46" t="s">
        <v>26</v>
      </c>
      <c r="D3" s="47"/>
      <c r="E3" s="47"/>
      <c r="F3" s="47"/>
      <c r="G3" s="48"/>
    </row>
    <row r="4" spans="3:12" thickBot="1" x14ac:dyDescent="0.35">
      <c r="C4" s="11"/>
      <c r="D4" s="12"/>
      <c r="E4" s="12" t="s">
        <v>11</v>
      </c>
      <c r="F4" s="12" t="s">
        <v>12</v>
      </c>
      <c r="G4" s="13" t="s">
        <v>13</v>
      </c>
    </row>
    <row r="5" spans="3:12" ht="14.4" x14ac:dyDescent="0.3">
      <c r="C5" s="14" t="s">
        <v>14</v>
      </c>
      <c r="D5" s="6"/>
      <c r="E5" s="6">
        <v>1.7450000000000001</v>
      </c>
      <c r="F5" s="6">
        <v>42.08</v>
      </c>
      <c r="G5" s="7">
        <f>E5/F5/1000</f>
        <v>4.1468631178707231E-5</v>
      </c>
    </row>
    <row r="6" spans="3:12" ht="14.4" x14ac:dyDescent="0.3">
      <c r="C6" s="14" t="s">
        <v>15</v>
      </c>
      <c r="D6" s="6"/>
      <c r="E6" s="6">
        <v>0.17899999999999999</v>
      </c>
      <c r="F6" s="6">
        <v>4.0030000000000001</v>
      </c>
      <c r="G6" s="7">
        <f>E6/F6/1000</f>
        <v>4.4716462653010239E-5</v>
      </c>
    </row>
    <row r="7" spans="3:12" ht="14.4" x14ac:dyDescent="0.3">
      <c r="C7" s="14" t="s">
        <v>16</v>
      </c>
      <c r="D7" s="6"/>
      <c r="E7" s="6">
        <v>0.09</v>
      </c>
      <c r="F7" s="6">
        <v>2.0158800000000001</v>
      </c>
      <c r="G7" s="7">
        <f>E7/F7/1000</f>
        <v>4.4645514613965113E-5</v>
      </c>
    </row>
    <row r="8" spans="3:12" thickBot="1" x14ac:dyDescent="0.35">
      <c r="C8" s="14" t="s">
        <v>17</v>
      </c>
      <c r="D8" s="6"/>
      <c r="E8" s="6">
        <v>1.8080000000000001</v>
      </c>
      <c r="F8" s="6">
        <v>44.1</v>
      </c>
      <c r="G8" s="7">
        <f>E8/F8/1000</f>
        <v>4.0997732426303852E-5</v>
      </c>
    </row>
    <row r="9" spans="3:12" ht="14.4" x14ac:dyDescent="0.3">
      <c r="C9" s="1" t="s">
        <v>18</v>
      </c>
      <c r="D9" s="15" t="s">
        <v>19</v>
      </c>
      <c r="E9" s="16" t="s">
        <v>20</v>
      </c>
      <c r="F9" s="15" t="s">
        <v>21</v>
      </c>
      <c r="G9" s="15" t="s">
        <v>22</v>
      </c>
      <c r="H9" s="15" t="s">
        <v>23</v>
      </c>
      <c r="I9" s="49" t="s">
        <v>24</v>
      </c>
      <c r="J9" s="49"/>
      <c r="K9" s="49"/>
      <c r="L9" s="17" t="s">
        <v>25</v>
      </c>
    </row>
    <row r="10" spans="3:12" ht="14.4" x14ac:dyDescent="0.3">
      <c r="C10" s="5">
        <v>38</v>
      </c>
      <c r="D10" s="6">
        <v>2</v>
      </c>
      <c r="E10" s="6">
        <f>C10+D10</f>
        <v>40</v>
      </c>
      <c r="F10" s="6">
        <f>D10*$G$5/E10*1000000</f>
        <v>2.0734315589353614</v>
      </c>
      <c r="G10" s="6">
        <f>((C10-8.1726)/3.5148)</f>
        <v>8.4862296574485026</v>
      </c>
      <c r="H10" s="6">
        <f>D10/1.1928</f>
        <v>1.6767270288397047</v>
      </c>
      <c r="I10" s="6">
        <v>5212</v>
      </c>
      <c r="J10" s="6">
        <v>5517</v>
      </c>
      <c r="K10" s="6">
        <v>5324</v>
      </c>
      <c r="L10" s="7">
        <f>AVERAGE(I10:K10)</f>
        <v>5351</v>
      </c>
    </row>
    <row r="11" spans="3:12" ht="14.4" x14ac:dyDescent="0.3">
      <c r="C11" s="5">
        <v>34</v>
      </c>
      <c r="D11" s="6">
        <v>6</v>
      </c>
      <c r="E11" s="6">
        <f>C12+D12</f>
        <v>40</v>
      </c>
      <c r="F11" s="6">
        <f t="shared" ref="F11:F14" si="0">D11*$G$5/E11*1000000</f>
        <v>6.2202946768060841</v>
      </c>
      <c r="G11" s="6">
        <f t="shared" ref="G11:G14" si="1">((C11-8.1726)/3.5148)</f>
        <v>7.3481848184818483</v>
      </c>
      <c r="H11" s="6">
        <f t="shared" ref="H11:H14" si="2">D11/1.1928</f>
        <v>5.0301810865191143</v>
      </c>
      <c r="I11" s="6">
        <v>12233</v>
      </c>
      <c r="J11" s="6">
        <v>12368</v>
      </c>
      <c r="K11" s="6">
        <v>12160</v>
      </c>
      <c r="L11" s="7">
        <f t="shared" ref="L11:L13" si="3">AVERAGE(I11:K11)</f>
        <v>12253.666666666666</v>
      </c>
    </row>
    <row r="12" spans="3:12" ht="14.4" x14ac:dyDescent="0.3">
      <c r="C12" s="5">
        <v>30</v>
      </c>
      <c r="D12" s="6">
        <v>10</v>
      </c>
      <c r="E12" s="6">
        <f>C13+D13</f>
        <v>40</v>
      </c>
      <c r="F12" s="6">
        <f t="shared" si="0"/>
        <v>10.367157794676809</v>
      </c>
      <c r="G12" s="6">
        <f t="shared" si="1"/>
        <v>6.2101399795151933</v>
      </c>
      <c r="H12" s="6">
        <f t="shared" si="2"/>
        <v>8.3836351441985233</v>
      </c>
      <c r="I12" s="6">
        <v>20595</v>
      </c>
      <c r="J12" s="6">
        <v>20404</v>
      </c>
      <c r="K12" s="6">
        <v>20475</v>
      </c>
      <c r="L12" s="7">
        <f t="shared" si="3"/>
        <v>20491.333333333332</v>
      </c>
    </row>
    <row r="13" spans="3:12" ht="14.4" x14ac:dyDescent="0.3">
      <c r="C13" s="5">
        <v>20</v>
      </c>
      <c r="D13" s="6">
        <v>20</v>
      </c>
      <c r="E13" s="6">
        <f>C14+D14</f>
        <v>40</v>
      </c>
      <c r="F13" s="6">
        <f t="shared" si="0"/>
        <v>20.734315589353617</v>
      </c>
      <c r="G13" s="6">
        <f t="shared" si="1"/>
        <v>3.3650278820985546</v>
      </c>
      <c r="H13" s="6">
        <f t="shared" si="2"/>
        <v>16.767270288397047</v>
      </c>
      <c r="I13" s="6">
        <v>32705</v>
      </c>
      <c r="J13" s="6">
        <v>32031</v>
      </c>
      <c r="K13" s="6">
        <v>32128</v>
      </c>
      <c r="L13" s="7">
        <f t="shared" si="3"/>
        <v>32288</v>
      </c>
    </row>
    <row r="14" spans="3:12" thickBot="1" x14ac:dyDescent="0.35">
      <c r="C14" s="8">
        <v>15</v>
      </c>
      <c r="D14" s="9">
        <v>25</v>
      </c>
      <c r="E14" s="9">
        <v>40</v>
      </c>
      <c r="F14" s="9">
        <f t="shared" si="0"/>
        <v>25.91789448669202</v>
      </c>
      <c r="G14" s="9">
        <f t="shared" si="1"/>
        <v>1.9424718333902358</v>
      </c>
      <c r="H14" s="9">
        <f t="shared" si="2"/>
        <v>20.959087860496311</v>
      </c>
      <c r="I14" s="9">
        <v>37730</v>
      </c>
      <c r="J14" s="9">
        <v>37680</v>
      </c>
      <c r="K14" s="9">
        <v>37459</v>
      </c>
      <c r="L14" s="10">
        <f>AVERAGE(I14:K14)</f>
        <v>37623</v>
      </c>
    </row>
  </sheetData>
  <mergeCells count="2">
    <mergeCell ref="I9:K9"/>
    <mergeCell ref="C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D8E7-B7FF-4A87-85E6-920F44622C6A}">
  <dimension ref="B5:T90"/>
  <sheetViews>
    <sheetView zoomScale="40" zoomScaleNormal="40" workbookViewId="0">
      <selection activeCell="J49" sqref="J49"/>
    </sheetView>
  </sheetViews>
  <sheetFormatPr defaultRowHeight="15.05" x14ac:dyDescent="0.3"/>
  <cols>
    <col min="2" max="2" width="15.21875" customWidth="1"/>
    <col min="3" max="3" width="22.6640625" bestFit="1" customWidth="1"/>
    <col min="4" max="4" width="31.44140625" customWidth="1"/>
    <col min="5" max="5" width="39.6640625" customWidth="1"/>
    <col min="6" max="6" width="20.77734375" bestFit="1" customWidth="1"/>
    <col min="7" max="8" width="13.33203125" bestFit="1" customWidth="1"/>
    <col min="9" max="9" width="30.77734375" bestFit="1" customWidth="1"/>
    <col min="10" max="10" width="31.33203125" bestFit="1" customWidth="1"/>
    <col min="11" max="11" width="29" bestFit="1" customWidth="1"/>
    <col min="12" max="12" width="29" customWidth="1"/>
    <col min="13" max="13" width="14.44140625" bestFit="1" customWidth="1"/>
    <col min="14" max="14" width="20.5546875" bestFit="1" customWidth="1"/>
    <col min="15" max="15" width="20.77734375" bestFit="1" customWidth="1"/>
    <col min="16" max="16" width="13.109375" bestFit="1" customWidth="1"/>
    <col min="17" max="17" width="37.44140625" bestFit="1" customWidth="1"/>
    <col min="18" max="18" width="43.77734375" bestFit="1" customWidth="1"/>
    <col min="19" max="20" width="10.21875" bestFit="1" customWidth="1"/>
  </cols>
  <sheetData>
    <row r="5" spans="2:7" ht="15.65" thickBot="1" x14ac:dyDescent="0.35"/>
    <row r="6" spans="2:7" ht="15.65" thickBot="1" x14ac:dyDescent="0.35">
      <c r="B6" s="31" t="s">
        <v>27</v>
      </c>
      <c r="C6" s="27" t="s">
        <v>11</v>
      </c>
      <c r="D6" s="27" t="s">
        <v>12</v>
      </c>
      <c r="E6" s="28" t="s">
        <v>13</v>
      </c>
    </row>
    <row r="7" spans="2:7" x14ac:dyDescent="0.3">
      <c r="B7" s="32" t="s">
        <v>14</v>
      </c>
      <c r="C7" s="22">
        <v>1.7450000000000001</v>
      </c>
      <c r="D7" s="22">
        <v>42.08</v>
      </c>
      <c r="E7" s="21">
        <v>4.1468631178707231E-5</v>
      </c>
      <c r="G7" s="29"/>
    </row>
    <row r="8" spans="2:7" x14ac:dyDescent="0.3">
      <c r="B8" s="32" t="s">
        <v>15</v>
      </c>
      <c r="C8" s="22">
        <v>0.17899999999999999</v>
      </c>
      <c r="D8" s="22">
        <v>4.0030000000000001</v>
      </c>
      <c r="E8" s="21">
        <v>4.4716462653010239E-5</v>
      </c>
    </row>
    <row r="9" spans="2:7" x14ac:dyDescent="0.3">
      <c r="B9" s="32" t="s">
        <v>16</v>
      </c>
      <c r="C9" s="22">
        <v>0.09</v>
      </c>
      <c r="D9" s="22">
        <v>2.0158800000000001</v>
      </c>
      <c r="E9" s="21">
        <v>4.4645514613965113E-5</v>
      </c>
    </row>
    <row r="10" spans="2:7" ht="15.65" thickBot="1" x14ac:dyDescent="0.35">
      <c r="B10" s="33" t="s">
        <v>17</v>
      </c>
      <c r="C10" s="34">
        <v>1.8080000000000001</v>
      </c>
      <c r="D10" s="34">
        <v>44.1</v>
      </c>
      <c r="E10" s="35">
        <v>4.0997732426303852E-5</v>
      </c>
      <c r="G10" s="30"/>
    </row>
    <row r="11" spans="2:7" ht="15.65" thickBot="1" x14ac:dyDescent="0.35">
      <c r="B11" s="30"/>
      <c r="C11" s="30"/>
      <c r="D11" s="30"/>
      <c r="E11" s="30"/>
      <c r="F11" s="30"/>
    </row>
    <row r="12" spans="2:7" ht="15.65" thickBot="1" x14ac:dyDescent="0.35">
      <c r="B12" s="31"/>
      <c r="C12" s="36" t="s">
        <v>28</v>
      </c>
      <c r="D12" s="27" t="s">
        <v>29</v>
      </c>
      <c r="E12" s="37" t="s">
        <v>30</v>
      </c>
      <c r="F12" s="36" t="s">
        <v>31</v>
      </c>
    </row>
    <row r="13" spans="2:7" x14ac:dyDescent="0.3">
      <c r="B13" s="32" t="s">
        <v>32</v>
      </c>
      <c r="C13" s="38"/>
      <c r="D13" s="22"/>
      <c r="E13" s="24"/>
      <c r="F13" s="7"/>
    </row>
    <row r="14" spans="2:7" x14ac:dyDescent="0.3">
      <c r="B14" s="32" t="s">
        <v>33</v>
      </c>
      <c r="C14" s="38"/>
      <c r="D14" s="22"/>
      <c r="E14" s="24"/>
      <c r="F14" s="7"/>
    </row>
    <row r="15" spans="2:7" x14ac:dyDescent="0.3">
      <c r="B15" s="32" t="s">
        <v>34</v>
      </c>
      <c r="C15" s="38"/>
      <c r="D15" s="22"/>
      <c r="E15" s="24"/>
      <c r="F15" s="7"/>
    </row>
    <row r="16" spans="2:7" x14ac:dyDescent="0.3">
      <c r="B16" s="32" t="s">
        <v>35</v>
      </c>
      <c r="C16" s="38"/>
      <c r="D16" s="22"/>
      <c r="E16" s="24"/>
      <c r="F16" s="7"/>
    </row>
    <row r="17" spans="2:20" x14ac:dyDescent="0.3">
      <c r="B17" s="32" t="s">
        <v>36</v>
      </c>
      <c r="C17" s="38"/>
      <c r="D17" s="22"/>
      <c r="E17" s="24"/>
      <c r="F17" s="7"/>
    </row>
    <row r="18" spans="2:20" ht="15.65" thickBot="1" x14ac:dyDescent="0.35">
      <c r="B18" s="33" t="s">
        <v>37</v>
      </c>
      <c r="C18" s="39"/>
      <c r="D18" s="34"/>
      <c r="E18" s="25"/>
      <c r="F18" s="10"/>
    </row>
    <row r="19" spans="2:20" ht="15.65" thickBot="1" x14ac:dyDescent="0.35"/>
    <row r="20" spans="2:20" x14ac:dyDescent="0.3">
      <c r="B20" s="19"/>
      <c r="C20" s="26" t="s">
        <v>38</v>
      </c>
      <c r="D20" s="18" t="s">
        <v>62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0"/>
    </row>
    <row r="21" spans="2:20" x14ac:dyDescent="0.3">
      <c r="B21" s="5"/>
      <c r="C21" s="40" t="s">
        <v>39</v>
      </c>
      <c r="D21" s="22">
        <v>30</v>
      </c>
      <c r="E21" s="6" t="s">
        <v>40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1"/>
    </row>
    <row r="22" spans="2:20" x14ac:dyDescent="0.3">
      <c r="B22" s="5"/>
      <c r="C22" s="40" t="s">
        <v>41</v>
      </c>
      <c r="D22" s="44">
        <v>1.393E-6</v>
      </c>
      <c r="E22" s="6" t="s">
        <v>63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</row>
    <row r="23" spans="2:20" x14ac:dyDescent="0.3">
      <c r="B23" s="5"/>
      <c r="C23" s="40" t="s">
        <v>43</v>
      </c>
      <c r="D23" s="41" t="s">
        <v>42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7"/>
    </row>
    <row r="24" spans="2:20" x14ac:dyDescent="0.3">
      <c r="B24" s="5"/>
      <c r="C24" s="40" t="s">
        <v>44</v>
      </c>
      <c r="D24" s="22">
        <v>5</v>
      </c>
      <c r="E24" s="4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</row>
    <row r="25" spans="2:20" x14ac:dyDescent="0.3">
      <c r="B25" s="24"/>
      <c r="C25" s="6"/>
      <c r="D25" s="6"/>
      <c r="E25" s="6"/>
      <c r="F25" s="6"/>
      <c r="G25" s="40"/>
      <c r="H25" s="6"/>
      <c r="I25" s="40"/>
      <c r="J25" s="40"/>
      <c r="K25" s="40"/>
      <c r="L25" s="40"/>
      <c r="M25" s="40"/>
      <c r="N25" s="6"/>
      <c r="O25" s="40"/>
      <c r="P25" s="40"/>
      <c r="Q25" s="40"/>
      <c r="R25" s="6"/>
      <c r="S25" s="6"/>
      <c r="T25" s="21"/>
    </row>
    <row r="26" spans="2:20" x14ac:dyDescent="0.3">
      <c r="B26" s="24"/>
      <c r="C26" s="22"/>
      <c r="D26" s="40" t="s">
        <v>45</v>
      </c>
      <c r="E26" s="42" t="s">
        <v>46</v>
      </c>
      <c r="F26" s="42" t="s">
        <v>47</v>
      </c>
      <c r="G26" s="40" t="s">
        <v>59</v>
      </c>
      <c r="H26" s="40" t="s">
        <v>60</v>
      </c>
      <c r="I26" s="40" t="s">
        <v>48</v>
      </c>
      <c r="J26" s="40" t="s">
        <v>49</v>
      </c>
      <c r="K26" s="40" t="s">
        <v>50</v>
      </c>
      <c r="L26" s="40" t="s">
        <v>61</v>
      </c>
      <c r="M26" s="40" t="s">
        <v>51</v>
      </c>
      <c r="N26" s="40" t="s">
        <v>52</v>
      </c>
      <c r="O26" s="40" t="s">
        <v>53</v>
      </c>
      <c r="P26" s="40" t="s">
        <v>54</v>
      </c>
      <c r="Q26" s="40" t="s">
        <v>64</v>
      </c>
      <c r="R26" s="40" t="s">
        <v>65</v>
      </c>
      <c r="S26" s="40" t="s">
        <v>55</v>
      </c>
      <c r="T26" s="23" t="s">
        <v>56</v>
      </c>
    </row>
    <row r="27" spans="2:20" x14ac:dyDescent="0.3">
      <c r="B27" s="5"/>
      <c r="C27" s="6">
        <v>1</v>
      </c>
      <c r="D27" s="6">
        <v>30</v>
      </c>
      <c r="E27" s="6">
        <v>25</v>
      </c>
      <c r="F27" s="6">
        <f>E27/$D$24</f>
        <v>5</v>
      </c>
      <c r="G27" s="22"/>
      <c r="H27" s="22"/>
      <c r="I27" s="6"/>
      <c r="J27" s="22"/>
      <c r="K27" s="6"/>
      <c r="L27" s="6"/>
      <c r="M27" s="22"/>
      <c r="N27" s="6"/>
      <c r="O27" s="6" t="s">
        <v>42</v>
      </c>
      <c r="P27" s="22"/>
      <c r="Q27" s="22"/>
      <c r="R27" s="6"/>
      <c r="S27" s="22"/>
      <c r="T27" s="7"/>
    </row>
    <row r="28" spans="2:20" x14ac:dyDescent="0.3">
      <c r="B28" s="24" t="s">
        <v>57</v>
      </c>
      <c r="C28" s="22">
        <v>2</v>
      </c>
      <c r="D28" s="22">
        <v>39.120000000000005</v>
      </c>
      <c r="E28" s="6">
        <v>32.6</v>
      </c>
      <c r="F28" s="6">
        <f t="shared" ref="F28:F30" si="0">E28/$D$24</f>
        <v>6.5200000000000005</v>
      </c>
      <c r="G28" s="22"/>
      <c r="H28" s="22"/>
      <c r="I28" s="6"/>
      <c r="J28" s="22"/>
      <c r="K28" s="6"/>
      <c r="L28" s="6"/>
      <c r="M28" s="22"/>
      <c r="N28" s="6"/>
      <c r="O28" s="6"/>
      <c r="P28" s="22"/>
      <c r="Q28" s="22"/>
      <c r="R28" s="6"/>
      <c r="S28" s="22"/>
      <c r="T28" s="7"/>
    </row>
    <row r="29" spans="2:20" x14ac:dyDescent="0.3">
      <c r="B29" s="24"/>
      <c r="C29" s="22">
        <v>3</v>
      </c>
      <c r="D29" s="22">
        <v>105.6</v>
      </c>
      <c r="E29" s="6">
        <v>88</v>
      </c>
      <c r="F29" s="6">
        <f t="shared" si="0"/>
        <v>17.600000000000001</v>
      </c>
      <c r="G29" s="22"/>
      <c r="H29" s="22"/>
      <c r="I29" s="22"/>
      <c r="J29" s="6"/>
      <c r="K29" s="6"/>
      <c r="L29" s="6"/>
      <c r="M29" s="22"/>
      <c r="N29" s="6"/>
      <c r="O29" s="6"/>
      <c r="P29" s="22"/>
      <c r="Q29" s="22"/>
      <c r="R29" s="44"/>
      <c r="S29" s="45"/>
      <c r="T29" s="7"/>
    </row>
    <row r="30" spans="2:20" ht="15.65" thickBot="1" x14ac:dyDescent="0.35">
      <c r="B30" s="25"/>
      <c r="C30" s="34">
        <v>4</v>
      </c>
      <c r="D30" s="34">
        <v>171.6</v>
      </c>
      <c r="E30" s="9">
        <v>143</v>
      </c>
      <c r="F30" s="9">
        <f t="shared" si="0"/>
        <v>28.6</v>
      </c>
      <c r="G30" s="9"/>
      <c r="H30" s="9"/>
      <c r="I30" s="9"/>
      <c r="J30" s="9"/>
      <c r="K30" s="34"/>
      <c r="L30" s="34"/>
      <c r="M30" s="34"/>
      <c r="N30" s="34"/>
      <c r="O30" s="9"/>
      <c r="P30" s="34"/>
      <c r="Q30" s="34"/>
      <c r="R30" s="34"/>
      <c r="S30" s="34"/>
      <c r="T30" s="10"/>
    </row>
    <row r="31" spans="2:20" x14ac:dyDescent="0.3">
      <c r="G31" s="22"/>
      <c r="H31" s="22"/>
      <c r="I31" s="6"/>
      <c r="J31" s="6"/>
      <c r="K31" s="22"/>
      <c r="L31" s="22"/>
      <c r="M31" s="22"/>
      <c r="N31" s="22"/>
      <c r="O31" s="6"/>
      <c r="P31" s="22"/>
      <c r="Q31" s="22"/>
      <c r="R31" s="6"/>
      <c r="S31" s="22"/>
      <c r="T31" s="22"/>
    </row>
    <row r="32" spans="2:20" x14ac:dyDescent="0.3">
      <c r="B32" s="22"/>
      <c r="C32" s="22"/>
      <c r="D32" s="22"/>
      <c r="E32" s="6"/>
      <c r="F32" s="6"/>
      <c r="G32" s="22"/>
      <c r="H32" s="22"/>
      <c r="I32" s="6"/>
      <c r="J32" s="6"/>
      <c r="K32" s="22"/>
      <c r="L32" s="22"/>
      <c r="M32" s="22"/>
      <c r="N32" s="22"/>
      <c r="O32" s="6"/>
      <c r="P32" s="22"/>
      <c r="Q32" s="22"/>
      <c r="R32" s="6"/>
      <c r="S32" s="22"/>
      <c r="T32" s="22"/>
    </row>
    <row r="34" spans="2:20" x14ac:dyDescent="0.3">
      <c r="B34" s="6"/>
      <c r="C34" s="40"/>
      <c r="D34" s="4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22"/>
    </row>
    <row r="35" spans="2:20" x14ac:dyDescent="0.3">
      <c r="B35" s="6"/>
      <c r="C35" s="40"/>
      <c r="D35" s="4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2"/>
    </row>
    <row r="36" spans="2:20" x14ac:dyDescent="0.3">
      <c r="B36" s="6"/>
      <c r="C36" s="4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2:20" x14ac:dyDescent="0.3">
      <c r="B37" s="6"/>
      <c r="C37" s="40"/>
      <c r="D37" s="4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T37" s="6"/>
    </row>
    <row r="38" spans="2:20" x14ac:dyDescent="0.3">
      <c r="B38" s="6"/>
      <c r="C38" s="40"/>
      <c r="D38" s="2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2:20" x14ac:dyDescent="0.3">
      <c r="B39" s="22"/>
      <c r="C39" s="6"/>
      <c r="D39" s="6"/>
      <c r="E39" s="6"/>
      <c r="F39" s="6"/>
      <c r="G39" s="40"/>
      <c r="H39" s="6"/>
      <c r="I39" s="40"/>
      <c r="J39" s="40"/>
      <c r="K39" s="40"/>
      <c r="L39" s="40"/>
      <c r="M39" s="40"/>
      <c r="N39" s="6"/>
      <c r="O39" s="40"/>
      <c r="P39" s="40"/>
      <c r="Q39" s="40"/>
      <c r="R39" s="6"/>
      <c r="S39" s="6"/>
      <c r="T39" s="22"/>
    </row>
    <row r="40" spans="2:20" x14ac:dyDescent="0.3">
      <c r="B40" s="22"/>
      <c r="C40" s="22"/>
      <c r="D40" s="40"/>
      <c r="E40" s="42"/>
      <c r="F40" s="42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2:20" x14ac:dyDescent="0.3">
      <c r="B41" s="22"/>
      <c r="C41" s="22"/>
      <c r="D41" s="22"/>
      <c r="E41" s="6"/>
      <c r="F41" s="6"/>
      <c r="G41" s="22"/>
      <c r="H41" s="22"/>
      <c r="I41" s="22"/>
      <c r="J41" s="22"/>
      <c r="K41" s="22"/>
      <c r="L41" s="22"/>
      <c r="M41" s="22"/>
      <c r="N41" s="22"/>
      <c r="O41" s="6"/>
      <c r="P41" s="22"/>
      <c r="Q41" s="22"/>
      <c r="R41" s="6"/>
      <c r="S41" s="22"/>
      <c r="T41" s="22"/>
    </row>
    <row r="42" spans="2:20" x14ac:dyDescent="0.3">
      <c r="B42" s="6"/>
      <c r="C42" s="6"/>
      <c r="D42" s="6"/>
      <c r="E42" s="6"/>
      <c r="F42" s="6"/>
      <c r="G42" s="22"/>
      <c r="H42" s="22"/>
      <c r="I42" s="6"/>
      <c r="J42" s="6"/>
      <c r="K42" s="22"/>
      <c r="L42" s="22"/>
      <c r="M42" s="22"/>
      <c r="N42" s="22"/>
      <c r="O42" s="6"/>
      <c r="P42" s="22"/>
      <c r="Q42" s="22"/>
      <c r="R42" s="6"/>
      <c r="S42" s="22"/>
      <c r="T42" s="22"/>
    </row>
    <row r="43" spans="2:20" x14ac:dyDescent="0.3">
      <c r="B43" s="22"/>
      <c r="C43" s="22"/>
      <c r="D43" s="22"/>
      <c r="E43" s="6"/>
      <c r="F43" s="6"/>
      <c r="G43" s="22"/>
      <c r="H43" s="22"/>
      <c r="I43" s="6"/>
      <c r="J43" s="6"/>
      <c r="K43" s="22"/>
      <c r="L43" s="22"/>
      <c r="M43" s="22"/>
      <c r="N43" s="22"/>
      <c r="O43" s="6"/>
      <c r="P43" s="22"/>
      <c r="Q43" s="22"/>
      <c r="R43" s="6"/>
      <c r="S43" s="22"/>
      <c r="T43" s="22"/>
    </row>
    <row r="44" spans="2:20" x14ac:dyDescent="0.3">
      <c r="B44" s="22"/>
      <c r="C44" s="22"/>
      <c r="D44" s="22"/>
      <c r="E44" s="6"/>
      <c r="F44" s="6"/>
      <c r="G44" s="22"/>
      <c r="H44" s="22"/>
      <c r="I44" s="6"/>
      <c r="J44" s="6"/>
      <c r="K44" s="22"/>
      <c r="L44" s="22"/>
      <c r="M44" s="22"/>
      <c r="N44" s="22"/>
      <c r="O44" s="6"/>
      <c r="P44" s="22"/>
      <c r="Q44" s="22"/>
      <c r="R44" s="6"/>
      <c r="S44" s="22"/>
      <c r="T44" s="22"/>
    </row>
    <row r="45" spans="2:20" x14ac:dyDescent="0.3">
      <c r="B45" s="22"/>
      <c r="C45" s="22"/>
      <c r="D45" s="22"/>
      <c r="E45" s="6"/>
      <c r="F45" s="6"/>
      <c r="G45" s="22"/>
      <c r="H45" s="22"/>
      <c r="I45" s="6"/>
      <c r="J45" s="6"/>
      <c r="K45" s="22"/>
      <c r="L45" s="22"/>
      <c r="M45" s="22"/>
      <c r="N45" s="22"/>
      <c r="O45" s="6"/>
      <c r="P45" s="22"/>
      <c r="Q45" s="22"/>
      <c r="R45" s="6"/>
      <c r="S45" s="22"/>
      <c r="T45" s="22"/>
    </row>
    <row r="46" spans="2:20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2:20" x14ac:dyDescent="0.3">
      <c r="D47" s="22"/>
      <c r="E47" s="6"/>
      <c r="F47" s="6"/>
      <c r="G47" s="22"/>
      <c r="H47" s="22"/>
    </row>
    <row r="48" spans="2:20" x14ac:dyDescent="0.3">
      <c r="B48" s="6"/>
      <c r="C48" s="40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2"/>
    </row>
    <row r="49" spans="2:20" x14ac:dyDescent="0.3">
      <c r="B49" s="6"/>
      <c r="C49" s="40"/>
      <c r="D49" s="2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2"/>
    </row>
    <row r="50" spans="2:20" x14ac:dyDescent="0.3">
      <c r="B50" s="6"/>
      <c r="C50" s="4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2:20" x14ac:dyDescent="0.3">
      <c r="B51" s="6"/>
      <c r="C51" s="40"/>
      <c r="D51" s="4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2:20" x14ac:dyDescent="0.3">
      <c r="B52" s="6"/>
      <c r="C52" s="40"/>
      <c r="D52" s="22"/>
      <c r="E52" s="40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2:20" x14ac:dyDescent="0.3">
      <c r="B53" s="22"/>
      <c r="C53" s="6"/>
      <c r="D53" s="6"/>
      <c r="E53" s="6"/>
      <c r="F53" s="6"/>
      <c r="G53" s="40"/>
      <c r="H53" s="6"/>
      <c r="I53" s="40"/>
      <c r="J53" s="40"/>
      <c r="K53" s="40"/>
      <c r="L53" s="40"/>
      <c r="M53" s="40"/>
      <c r="N53" s="6"/>
      <c r="O53" s="40"/>
      <c r="P53" s="40"/>
      <c r="Q53" s="40"/>
      <c r="R53" s="6"/>
      <c r="S53" s="6"/>
      <c r="T53" s="22"/>
    </row>
    <row r="54" spans="2:20" x14ac:dyDescent="0.3">
      <c r="B54" s="22"/>
      <c r="C54" s="22"/>
      <c r="D54" s="40"/>
      <c r="E54" s="42"/>
      <c r="F54" s="42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2:20" x14ac:dyDescent="0.3">
      <c r="B55" s="22"/>
      <c r="C55" s="22"/>
      <c r="D55" s="22"/>
      <c r="E55" s="6"/>
      <c r="F55" s="6"/>
      <c r="G55" s="22"/>
      <c r="H55" s="22"/>
      <c r="I55" s="22"/>
      <c r="J55" s="22"/>
      <c r="K55" s="22"/>
      <c r="L55" s="22"/>
      <c r="M55" s="22"/>
      <c r="N55" s="22"/>
      <c r="O55" s="6"/>
      <c r="P55" s="22"/>
      <c r="Q55" s="22"/>
      <c r="R55" s="6"/>
      <c r="S55" s="22"/>
      <c r="T55" s="22"/>
    </row>
    <row r="56" spans="2:20" x14ac:dyDescent="0.3">
      <c r="B56" s="6"/>
      <c r="C56" s="6"/>
      <c r="D56" s="6"/>
      <c r="E56" s="6"/>
      <c r="F56" s="6"/>
      <c r="G56" s="22"/>
      <c r="H56" s="22"/>
      <c r="I56" s="6"/>
      <c r="J56" s="6"/>
      <c r="K56" s="22"/>
      <c r="L56" s="22"/>
      <c r="M56" s="22"/>
      <c r="N56" s="22"/>
      <c r="O56" s="6"/>
      <c r="P56" s="22"/>
      <c r="Q56" s="22"/>
      <c r="R56" s="6"/>
      <c r="S56" s="22"/>
      <c r="T56" s="22"/>
    </row>
    <row r="57" spans="2:20" x14ac:dyDescent="0.3">
      <c r="B57" s="22"/>
      <c r="C57" s="22"/>
      <c r="D57" s="22"/>
      <c r="E57" s="6"/>
      <c r="F57" s="6"/>
      <c r="G57" s="22"/>
      <c r="H57" s="22"/>
      <c r="I57" s="6"/>
      <c r="J57" s="6"/>
      <c r="K57" s="22"/>
      <c r="L57" s="22"/>
      <c r="M57" s="22"/>
      <c r="N57" s="22"/>
      <c r="O57" s="6"/>
      <c r="P57" s="22"/>
      <c r="Q57" s="22"/>
      <c r="R57" s="6"/>
      <c r="S57" s="22"/>
      <c r="T57" s="22"/>
    </row>
    <row r="58" spans="2:20" x14ac:dyDescent="0.3">
      <c r="B58" s="22"/>
      <c r="C58" s="22"/>
      <c r="D58" s="22"/>
      <c r="E58" s="6"/>
      <c r="F58" s="6"/>
      <c r="G58" s="22"/>
      <c r="H58" s="22"/>
      <c r="I58" s="6"/>
      <c r="J58" s="6"/>
      <c r="K58" s="22"/>
      <c r="L58" s="22"/>
      <c r="M58" s="22"/>
      <c r="N58" s="22"/>
      <c r="O58" s="6"/>
      <c r="P58" s="22"/>
      <c r="Q58" s="22"/>
      <c r="R58" s="6"/>
      <c r="S58" s="22"/>
      <c r="T58" s="22"/>
    </row>
    <row r="59" spans="2:20" x14ac:dyDescent="0.3">
      <c r="B59" s="22"/>
      <c r="C59" s="22"/>
      <c r="D59" s="22"/>
      <c r="E59" s="6"/>
      <c r="F59" s="6"/>
      <c r="G59" s="22"/>
      <c r="H59" s="22"/>
      <c r="I59" s="6"/>
      <c r="J59" s="6"/>
      <c r="K59" s="22"/>
      <c r="L59" s="22"/>
      <c r="M59" s="22"/>
      <c r="N59" s="22"/>
      <c r="O59" s="6"/>
      <c r="P59" s="22"/>
      <c r="Q59" s="22"/>
      <c r="R59" s="6"/>
      <c r="S59" s="22"/>
      <c r="T59" s="22"/>
    </row>
    <row r="60" spans="2:20" x14ac:dyDescent="0.3">
      <c r="B60" s="22"/>
      <c r="C60" s="22"/>
      <c r="D60" s="22"/>
      <c r="E60" s="6"/>
      <c r="F60" s="6"/>
      <c r="G60" s="22"/>
      <c r="H60" s="22"/>
      <c r="I60" s="6"/>
      <c r="J60" s="6"/>
      <c r="K60" s="22"/>
      <c r="L60" s="22"/>
      <c r="M60" s="22"/>
      <c r="N60" s="22"/>
      <c r="O60" s="6"/>
      <c r="P60" s="22"/>
      <c r="Q60" s="22"/>
      <c r="R60" s="6"/>
      <c r="S60" s="22"/>
      <c r="T60" s="22"/>
    </row>
    <row r="63" spans="2:20" x14ac:dyDescent="0.3">
      <c r="B63" s="6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2"/>
    </row>
    <row r="64" spans="2:20" x14ac:dyDescent="0.3">
      <c r="B64" s="6"/>
      <c r="C64" s="40"/>
      <c r="D64" s="2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2"/>
    </row>
    <row r="65" spans="2:20" x14ac:dyDescent="0.3">
      <c r="B65" s="6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2:20" x14ac:dyDescent="0.3">
      <c r="B66" s="6"/>
      <c r="C66" s="40"/>
      <c r="D66" s="4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3">
      <c r="B67" s="6"/>
      <c r="C67" s="40"/>
      <c r="D67" s="22"/>
      <c r="E67" s="4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2:20" x14ac:dyDescent="0.3">
      <c r="B68" s="22"/>
      <c r="C68" s="6"/>
      <c r="D68" s="6"/>
      <c r="E68" s="6"/>
      <c r="F68" s="6"/>
      <c r="G68" s="40"/>
      <c r="H68" s="6"/>
      <c r="I68" s="40"/>
      <c r="J68" s="40"/>
      <c r="K68" s="40"/>
      <c r="L68" s="40"/>
      <c r="M68" s="40"/>
      <c r="N68" s="6"/>
      <c r="O68" s="40"/>
      <c r="P68" s="40"/>
      <c r="Q68" s="40"/>
      <c r="R68" s="6"/>
      <c r="S68" s="6"/>
      <c r="T68" s="22"/>
    </row>
    <row r="69" spans="2:20" x14ac:dyDescent="0.3">
      <c r="B69" s="22"/>
      <c r="C69" s="22"/>
      <c r="D69" s="40"/>
      <c r="E69" s="42"/>
      <c r="F69" s="42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2:20" x14ac:dyDescent="0.3">
      <c r="B70" s="22"/>
      <c r="C70" s="22"/>
      <c r="D70" s="22"/>
      <c r="E70" s="6"/>
      <c r="F70" s="6"/>
      <c r="G70" s="22"/>
      <c r="H70" s="22"/>
      <c r="I70" s="22"/>
      <c r="J70" s="22"/>
      <c r="K70" s="22"/>
      <c r="L70" s="22"/>
      <c r="M70" s="22"/>
      <c r="N70" s="22"/>
      <c r="O70" s="6"/>
      <c r="P70" s="22"/>
      <c r="Q70" s="22"/>
      <c r="R70" s="6"/>
      <c r="S70" s="22"/>
      <c r="T70" s="22"/>
    </row>
    <row r="71" spans="2:20" x14ac:dyDescent="0.3">
      <c r="B71" s="6"/>
      <c r="C71" s="6"/>
      <c r="D71" s="6"/>
      <c r="E71" s="6"/>
      <c r="F71" s="6"/>
      <c r="G71" s="22"/>
      <c r="H71" s="22"/>
      <c r="I71" s="6"/>
      <c r="J71" s="6"/>
      <c r="K71" s="22"/>
      <c r="L71" s="22"/>
      <c r="M71" s="22"/>
      <c r="N71" s="22"/>
      <c r="O71" s="6"/>
      <c r="P71" s="22"/>
      <c r="Q71" s="22"/>
      <c r="R71" s="6"/>
      <c r="S71" s="22"/>
      <c r="T71" s="22"/>
    </row>
    <row r="72" spans="2:20" x14ac:dyDescent="0.3">
      <c r="B72" s="22"/>
      <c r="C72" s="22"/>
      <c r="D72" s="22"/>
      <c r="E72" s="6"/>
      <c r="F72" s="6"/>
      <c r="G72" s="22"/>
      <c r="H72" s="22"/>
      <c r="I72" s="6"/>
      <c r="J72" s="6"/>
      <c r="K72" s="22"/>
      <c r="L72" s="22"/>
      <c r="M72" s="22"/>
      <c r="N72" s="22"/>
      <c r="O72" s="6"/>
      <c r="P72" s="22"/>
      <c r="Q72" s="22"/>
      <c r="R72" s="6"/>
      <c r="S72" s="22"/>
      <c r="T72" s="22"/>
    </row>
    <row r="73" spans="2:20" x14ac:dyDescent="0.3">
      <c r="B73" s="22"/>
      <c r="C73" s="22"/>
      <c r="D73" s="22"/>
      <c r="E73" s="6"/>
      <c r="F73" s="6"/>
      <c r="G73" s="22"/>
      <c r="H73" s="22"/>
      <c r="I73" s="6"/>
      <c r="J73" s="6"/>
      <c r="K73" s="22"/>
      <c r="L73" s="22"/>
      <c r="M73" s="22"/>
      <c r="N73" s="22"/>
      <c r="O73" s="6"/>
      <c r="P73" s="22"/>
      <c r="Q73" s="22"/>
      <c r="R73" s="6"/>
      <c r="S73" s="22"/>
      <c r="T73" s="22"/>
    </row>
    <row r="74" spans="2:20" x14ac:dyDescent="0.3">
      <c r="B74" s="22"/>
      <c r="C74" s="22"/>
      <c r="D74" s="22"/>
      <c r="E74" s="6"/>
      <c r="F74" s="6"/>
      <c r="G74" s="22"/>
      <c r="H74" s="22"/>
      <c r="I74" s="6"/>
      <c r="J74" s="6"/>
      <c r="K74" s="22"/>
      <c r="L74" s="22"/>
      <c r="M74" s="22"/>
      <c r="N74" s="22"/>
      <c r="O74" s="6"/>
      <c r="P74" s="22"/>
      <c r="Q74" s="22"/>
      <c r="R74" s="6"/>
      <c r="S74" s="22"/>
      <c r="T74" s="22"/>
    </row>
    <row r="75" spans="2:20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2"/>
      <c r="N75" s="6"/>
      <c r="O75" s="6"/>
      <c r="P75" s="6"/>
      <c r="Q75" s="6"/>
      <c r="R75" s="6"/>
      <c r="S75" s="6"/>
      <c r="T75" s="6"/>
    </row>
    <row r="78" spans="2:20" x14ac:dyDescent="0.3">
      <c r="B78" s="6"/>
      <c r="C78" s="40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2"/>
    </row>
    <row r="79" spans="2:20" x14ac:dyDescent="0.3">
      <c r="B79" s="6"/>
      <c r="C79" s="40"/>
      <c r="D79" s="2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2"/>
    </row>
    <row r="80" spans="2:20" x14ac:dyDescent="0.3">
      <c r="B80" s="6"/>
      <c r="C80" s="40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2:20" x14ac:dyDescent="0.3">
      <c r="B81" s="6"/>
      <c r="C81" s="40"/>
      <c r="D81" s="41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2:20" x14ac:dyDescent="0.3">
      <c r="B82" s="6"/>
      <c r="C82" s="40"/>
      <c r="D82" s="22"/>
      <c r="E82" s="40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2:20" x14ac:dyDescent="0.3">
      <c r="B83" s="22"/>
      <c r="C83" s="6"/>
      <c r="D83" s="6"/>
      <c r="E83" s="6"/>
      <c r="F83" s="6"/>
      <c r="G83" s="40"/>
      <c r="H83" s="6"/>
      <c r="I83" s="40"/>
      <c r="J83" s="40"/>
      <c r="K83" s="40"/>
      <c r="L83" s="40"/>
      <c r="M83" s="40"/>
      <c r="N83" s="6"/>
      <c r="O83" s="40"/>
      <c r="P83" s="40"/>
      <c r="Q83" s="40"/>
      <c r="R83" s="6"/>
      <c r="S83" s="6"/>
      <c r="T83" s="22"/>
    </row>
    <row r="84" spans="2:20" x14ac:dyDescent="0.3">
      <c r="B84" s="22"/>
      <c r="C84" s="22"/>
      <c r="D84" s="40"/>
      <c r="E84" s="42"/>
      <c r="F84" s="42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2:20" x14ac:dyDescent="0.3">
      <c r="B85" s="22"/>
      <c r="C85" s="22"/>
      <c r="D85" s="22"/>
      <c r="E85" s="6"/>
      <c r="F85" s="6"/>
      <c r="G85" s="22"/>
      <c r="H85" s="22"/>
      <c r="I85" s="22"/>
      <c r="J85" s="22"/>
      <c r="K85" s="22"/>
      <c r="L85" s="22"/>
      <c r="M85" s="22"/>
      <c r="N85" s="22"/>
      <c r="O85" s="6"/>
      <c r="P85" s="22"/>
      <c r="Q85" s="22"/>
      <c r="R85" s="6"/>
      <c r="S85" s="22"/>
      <c r="T85" s="22"/>
    </row>
    <row r="86" spans="2:20" x14ac:dyDescent="0.3">
      <c r="B86" s="6"/>
      <c r="C86" s="6"/>
      <c r="D86" s="6"/>
      <c r="E86" s="6"/>
      <c r="F86" s="6"/>
      <c r="G86" s="22"/>
      <c r="H86" s="22"/>
      <c r="I86" s="6"/>
      <c r="J86" s="6"/>
      <c r="K86" s="22"/>
      <c r="L86" s="22"/>
      <c r="M86" s="22"/>
      <c r="N86" s="22"/>
      <c r="O86" s="6"/>
      <c r="P86" s="22"/>
      <c r="Q86" s="22"/>
      <c r="R86" s="6"/>
      <c r="S86" s="22"/>
      <c r="T86" s="22"/>
    </row>
    <row r="87" spans="2:20" x14ac:dyDescent="0.3">
      <c r="B87" s="22"/>
      <c r="C87" s="22"/>
      <c r="D87" s="22"/>
      <c r="E87" s="6"/>
      <c r="F87" s="6"/>
      <c r="G87" s="22"/>
      <c r="H87" s="22"/>
      <c r="I87" s="6"/>
      <c r="J87" s="6"/>
      <c r="K87" s="22"/>
      <c r="L87" s="22"/>
      <c r="M87" s="22"/>
      <c r="N87" s="22"/>
      <c r="O87" s="6"/>
      <c r="P87" s="22"/>
      <c r="Q87" s="22"/>
      <c r="R87" s="6"/>
      <c r="S87" s="22"/>
      <c r="T87" s="22"/>
    </row>
    <row r="88" spans="2:20" x14ac:dyDescent="0.3">
      <c r="B88" s="22"/>
      <c r="C88" s="22"/>
      <c r="D88" s="22"/>
      <c r="E88" s="6"/>
      <c r="F88" s="6"/>
      <c r="G88" s="22"/>
      <c r="H88" s="22"/>
      <c r="I88" s="6"/>
      <c r="J88" s="6"/>
      <c r="K88" s="22"/>
      <c r="L88" s="22"/>
      <c r="M88" s="22"/>
      <c r="N88" s="22"/>
      <c r="O88" s="6"/>
      <c r="P88" s="22"/>
      <c r="Q88" s="22"/>
      <c r="R88" s="6"/>
      <c r="S88" s="22"/>
      <c r="T88" s="22"/>
    </row>
    <row r="89" spans="2:20" x14ac:dyDescent="0.3">
      <c r="B89" s="22"/>
      <c r="C89" s="22"/>
      <c r="D89" s="22"/>
      <c r="E89" s="6"/>
      <c r="F89" s="6"/>
      <c r="G89" s="22"/>
      <c r="H89" s="22"/>
      <c r="I89" s="6"/>
      <c r="J89" s="6"/>
      <c r="K89" s="22"/>
      <c r="L89" s="22"/>
      <c r="M89" s="22"/>
      <c r="N89" s="22"/>
      <c r="O89" s="6"/>
      <c r="P89" s="22"/>
      <c r="Q89" s="22"/>
      <c r="R89" s="6"/>
      <c r="S89" s="22"/>
      <c r="T89" s="22"/>
    </row>
    <row r="90" spans="2:20" x14ac:dyDescent="0.3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2"/>
      <c r="N90" s="6"/>
      <c r="O90" s="6"/>
      <c r="P90" s="6"/>
      <c r="Q90" s="6"/>
      <c r="R90" s="6"/>
      <c r="S90" s="6"/>
      <c r="T9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MFC Calibrations_TP23</vt:lpstr>
      <vt:lpstr>FIDRF_TP23</vt:lpstr>
      <vt:lpstr>RXN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Karakurt Bartu</dc:creator>
  <cp:lastModifiedBy>Atabay Allamyradov</cp:lastModifiedBy>
  <dcterms:created xsi:type="dcterms:W3CDTF">2023-02-15T08:42:21Z</dcterms:created>
  <dcterms:modified xsi:type="dcterms:W3CDTF">2025-02-18T10:39:02Z</dcterms:modified>
</cp:coreProperties>
</file>